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" windowWidth="22980" windowHeight="9552" firstSheet="1" activeTab="1"/>
  </bookViews>
  <sheets>
    <sheet name="PomocnyMCA" sheetId="12" state="veryHidden" r:id="rId1"/>
    <sheet name="List1" sheetId="13" r:id="rId2"/>
    <sheet name="DEA" sheetId="14" r:id="rId3"/>
    <sheet name="Prst " sheetId="4" r:id="rId4"/>
  </sheets>
  <externalReferences>
    <externalReference r:id="rId5"/>
  </externalReferences>
  <calcPr calcId="144525"/>
</workbook>
</file>

<file path=xl/calcChain.xml><?xml version="1.0" encoding="utf-8"?>
<calcChain xmlns="http://schemas.openxmlformats.org/spreadsheetml/2006/main">
  <c r="L44" i="14" l="1" a="1"/>
  <c r="M45" i="14" s="1"/>
  <c r="M33" i="14" a="1"/>
  <c r="M34" i="14" s="1"/>
  <c r="H24" i="14"/>
  <c r="H23" i="14"/>
  <c r="H22" i="14"/>
  <c r="H21" i="14"/>
  <c r="H19" i="14"/>
  <c r="H18" i="14"/>
  <c r="H17" i="14"/>
  <c r="H16" i="14"/>
  <c r="H15" i="14"/>
  <c r="H14" i="14"/>
  <c r="I9" i="14"/>
  <c r="H9" i="14"/>
  <c r="M22" i="14" s="1"/>
  <c r="I8" i="14"/>
  <c r="H8" i="14"/>
  <c r="I7" i="14"/>
  <c r="H7" i="14"/>
  <c r="I6" i="14"/>
  <c r="H6" i="14"/>
  <c r="I5" i="14"/>
  <c r="H5" i="14"/>
  <c r="I4" i="14"/>
  <c r="H4" i="14"/>
  <c r="J31" i="13"/>
  <c r="H31" i="13"/>
  <c r="G31" i="13"/>
  <c r="J30" i="13"/>
  <c r="H30" i="13"/>
  <c r="G30" i="13"/>
  <c r="H29" i="13"/>
  <c r="G29" i="13"/>
  <c r="H28" i="13"/>
  <c r="G28" i="13"/>
  <c r="N33" i="14" l="1"/>
  <c r="M44" i="14"/>
  <c r="N34" i="14"/>
  <c r="M33" i="14"/>
  <c r="Q33" i="14" s="1" a="1"/>
  <c r="L44" i="14"/>
  <c r="P44" i="14" s="1" a="1"/>
  <c r="L45" i="14"/>
  <c r="Q34" i="14" l="1"/>
  <c r="Q33" i="14"/>
  <c r="P45" i="14"/>
  <c r="L49" i="14" s="1"/>
  <c r="H13" i="14" s="1"/>
  <c r="P44" i="14"/>
  <c r="L48" i="14" s="1"/>
  <c r="H20" i="14" s="1"/>
  <c r="Q31" i="4" l="1"/>
  <c r="J28" i="4"/>
  <c r="J25" i="4"/>
  <c r="N20" i="4"/>
  <c r="L20" i="4"/>
  <c r="L19" i="4"/>
  <c r="L18" i="4"/>
  <c r="J16" i="4"/>
  <c r="C10" i="4"/>
</calcChain>
</file>

<file path=xl/sharedStrings.xml><?xml version="1.0" encoding="utf-8"?>
<sst xmlns="http://schemas.openxmlformats.org/spreadsheetml/2006/main" count="134" uniqueCount="107">
  <si>
    <t>Pravděpodobnost nastání jevu A je 0,3, šance na nastání jevu B je 2:5. Zodpovězte následující otázky.</t>
  </si>
  <si>
    <t>Jaká je pravděpodobnost, že jevy A a B nastanou současně?</t>
  </si>
  <si>
    <t>Jaká je pravděpodobnost, že při 10 pokusech nastane jev B nejméně 2x?</t>
  </si>
  <si>
    <t>Pravděpodobnost nastání jevu A je 0,5, šance na nastání jevu B je 6:5. Zodpovězte následující otázky.</t>
  </si>
  <si>
    <t>Jaká je pravděpodobnost, že při 9 pokusech nastane jev B maximálně 2x?</t>
  </si>
  <si>
    <t>b)</t>
  </si>
  <si>
    <t>c)</t>
  </si>
  <si>
    <t>x</t>
  </si>
  <si>
    <t>Jaká je pravděpodobnost, že při 7 pokusech nastane jev A nejvýše 1x?</t>
  </si>
  <si>
    <t>P(A)=</t>
  </si>
  <si>
    <t>P(B)=m/n</t>
  </si>
  <si>
    <t>m=počet příznivých možností</t>
  </si>
  <si>
    <t>n =počet všech možností</t>
  </si>
  <si>
    <t xml:space="preserve">a) </t>
  </si>
  <si>
    <r>
      <t xml:space="preserve">n nezávislých pokusů, v každém z nich je stejná pravděpodobnost úspěchu </t>
    </r>
    <r>
      <rPr>
        <sz val="11"/>
        <color theme="1"/>
        <rFont val="Calibri"/>
        <family val="2"/>
        <charset val="238"/>
      </rPr>
      <t>π</t>
    </r>
  </si>
  <si>
    <t>X…počet úspěchů z těch "n" pokusů.</t>
  </si>
  <si>
    <t>n=</t>
  </si>
  <si>
    <t>π=</t>
  </si>
  <si>
    <t>x=0;1</t>
  </si>
  <si>
    <t>P(x)</t>
  </si>
  <si>
    <r>
      <t>P(X</t>
    </r>
    <r>
      <rPr>
        <sz val="11"/>
        <color theme="1"/>
        <rFont val="Calibri"/>
        <family val="2"/>
        <charset val="238"/>
      </rPr>
      <t>≤1)</t>
    </r>
  </si>
  <si>
    <t>nebo</t>
  </si>
  <si>
    <t>opět binomické rozdělení</t>
  </si>
  <si>
    <t>x=2;3;4;….10</t>
  </si>
  <si>
    <t>udělat opět tabulku pro x= 2 až 10</t>
  </si>
  <si>
    <r>
      <t>P(X</t>
    </r>
    <r>
      <rPr>
        <sz val="11"/>
        <color theme="1"/>
        <rFont val="Calibri"/>
        <family val="2"/>
        <charset val="238"/>
      </rPr>
      <t>≥2)=1-P(X≤1)</t>
    </r>
  </si>
  <si>
    <t>Pravděpodobnost průniku nezávislých jevů</t>
  </si>
  <si>
    <t>Jaká je pravděpodobnost, že při 9 pokusech nastane jev A více než 1x?</t>
  </si>
  <si>
    <t>Bernoulliho schéma</t>
  </si>
  <si>
    <t>Pozn.: šance a:b --&gt;a= počet příznivých možností, b= počet nepříznivých možností</t>
  </si>
  <si>
    <t>Gener. oprava/25% AND 50%/25%</t>
  </si>
  <si>
    <t>100% obnova</t>
  </si>
  <si>
    <t>Zisk/mil. Kč</t>
  </si>
  <si>
    <t>Zanedbatelná poptávka</t>
  </si>
  <si>
    <t>Malá poptávka</t>
  </si>
  <si>
    <t>Střední poptávka</t>
  </si>
  <si>
    <t>Vysoká poptávka</t>
  </si>
  <si>
    <t>MIN</t>
  </si>
  <si>
    <t>MAX</t>
  </si>
  <si>
    <t>Prst dosažení alespoň 18 mil. Kč</t>
  </si>
  <si>
    <t>Generální oprava</t>
  </si>
  <si>
    <t>25% obnova</t>
  </si>
  <si>
    <t>50% obnova</t>
  </si>
  <si>
    <t>Vektor rizika</t>
  </si>
  <si>
    <t>50% obnova dominuje nad generální opravou i nad 25% obnovou podle výplat</t>
  </si>
  <si>
    <t>Generální oprava dominuje 25% obnovu podle stavů okolností</t>
  </si>
  <si>
    <t>50% obnova dominuje generální opravě i 25% obnově podle stavů okolností</t>
  </si>
  <si>
    <t>Lepší alternativa = dominující, Horší alternativa = dominovaná</t>
  </si>
  <si>
    <t>Dominance podle výplat - nejsilnější</t>
  </si>
  <si>
    <t>pokud alternativa má min. výplatu vyšší (nebo stejnou) než je max výplata jiné alternativy</t>
  </si>
  <si>
    <t>Dominance podle stavů okolností</t>
  </si>
  <si>
    <t>pokud alternativa má vyšší (nebo stejnou) výplatu v každém stavu okolností než má jiná alternativa</t>
  </si>
  <si>
    <t>Dominance podle pravděpodobnosti - nejslabší typ</t>
  </si>
  <si>
    <t>pokud alternativa má pravděpodobnost dosažení určitého zisku větší (nebo rovnu) pravděpodobnosti dosažení téhož zisku než jiná alternativa (musí platit pro jakoukoli hodnotu zisku)</t>
  </si>
  <si>
    <t xml:space="preserve"> --&gt; graf (profil rizika) </t>
  </si>
  <si>
    <t>V modelu DEA 6 produkčních jednotek spotřebovává 1 vstup a produkuje 2 výstupy:</t>
  </si>
  <si>
    <t xml:space="preserve">Metoda DEA - na hodnocení efektivnosti "jednotek" </t>
  </si>
  <si>
    <t>Hodnoty výstupů na jednotku vstupu</t>
  </si>
  <si>
    <t>Vstup</t>
  </si>
  <si>
    <t>Výstup 1</t>
  </si>
  <si>
    <t>Výstup 2</t>
  </si>
  <si>
    <t>výstup 1</t>
  </si>
  <si>
    <t>výstup 2</t>
  </si>
  <si>
    <t>A</t>
  </si>
  <si>
    <t>B</t>
  </si>
  <si>
    <t>C</t>
  </si>
  <si>
    <t>D</t>
  </si>
  <si>
    <t>E</t>
  </si>
  <si>
    <t>F</t>
  </si>
  <si>
    <t>Díky tomu, že máme 1 vstup a 2 výstupy, jedná se o výstupově orientovaný model - dá se řešit graficky</t>
  </si>
  <si>
    <t>Vše správně</t>
  </si>
  <si>
    <t>Kolik Výstupu 2 produkuje virtuální jednotka pro jednotku F?</t>
  </si>
  <si>
    <t>Určete peer jednotky pro jednotku E.</t>
  </si>
  <si>
    <t>Je jednotka A efektivní?</t>
  </si>
  <si>
    <t>Určete peer jednotky pro jednotku D.</t>
  </si>
  <si>
    <t>Určete peer jednotky pro jednotku B.</t>
  </si>
  <si>
    <t>Určete peer jednotky pro jednotku C.</t>
  </si>
  <si>
    <t>Určete peer jednotky pro jednotku A.</t>
  </si>
  <si>
    <t>Rovnice přímky y=a*x+b</t>
  </si>
  <si>
    <t>Kolik Výstupu 1 produkuje virtuální jednotka pro jednotku F?</t>
  </si>
  <si>
    <t>Je jednotka D efektivní?</t>
  </si>
  <si>
    <t>Rovnice 0-F</t>
  </si>
  <si>
    <t>prochází počátkem --&gt;b=0</t>
  </si>
  <si>
    <t>Je jednotka C efektivní?</t>
  </si>
  <si>
    <t>a=delta y /delta x</t>
  </si>
  <si>
    <t>Je jednotka E efektivní?</t>
  </si>
  <si>
    <t>y=2x</t>
  </si>
  <si>
    <t>Je jednotka B efektivní?</t>
  </si>
  <si>
    <t>y</t>
  </si>
  <si>
    <t>Rovnice E-C</t>
  </si>
  <si>
    <t>Efektivní</t>
  </si>
  <si>
    <t>Peer jednotky</t>
  </si>
  <si>
    <t>a</t>
  </si>
  <si>
    <t>b</t>
  </si>
  <si>
    <t>NE</t>
  </si>
  <si>
    <t>C,E</t>
  </si>
  <si>
    <t>73=32*a+b</t>
  </si>
  <si>
    <t>D,E</t>
  </si>
  <si>
    <t>53=40*a+b</t>
  </si>
  <si>
    <t>ANO</t>
  </si>
  <si>
    <t>nemají peer jednotky</t>
  </si>
  <si>
    <t>inverzní</t>
  </si>
  <si>
    <t>Peer jednotka - efektivní jednotka, podle které by se měla chovat neefektivní jednotka, aby se stala efektivní.</t>
  </si>
  <si>
    <t>y=-2,5*x+153</t>
  </si>
  <si>
    <t>Průsečík 2 rovnic</t>
  </si>
  <si>
    <t>Virtuální jednotka = průsečík spojnice neefektivní jednotky s počátkem a přímky spojující efektivní peer jednotky</t>
  </si>
  <si>
    <t>Virtuální jednotka F má souřadnice (po vynásobení 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</si>
</sst>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2"/>
      <color rgb="FF33333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0" xfId="0" applyFill="1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/>
    <xf numFmtId="0" fontId="5" fillId="3" borderId="6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0" fontId="4" fillId="0" borderId="7" xfId="0" applyFont="1" applyBorder="1"/>
    <xf numFmtId="0" fontId="6" fillId="0" borderId="0" xfId="0" applyFont="1"/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Výstup</a:t>
            </a:r>
            <a:r>
              <a:rPr lang="cs-CZ"/>
              <a:t>ově</a:t>
            </a:r>
            <a:r>
              <a:rPr lang="cs-CZ" baseline="0"/>
              <a:t> orientovaný</a:t>
            </a:r>
            <a:r>
              <a:rPr lang="en-US"/>
              <a:t> model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DEA!$B$4</c:f>
              <c:strCache>
                <c:ptCount val="1"/>
                <c:pt idx="0">
                  <c:v>A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DEA!$H$4</c:f>
              <c:numCache>
                <c:formatCode>General</c:formatCode>
                <c:ptCount val="1"/>
                <c:pt idx="0">
                  <c:v>31</c:v>
                </c:pt>
              </c:numCache>
            </c:numRef>
          </c:xVal>
          <c:yVal>
            <c:numRef>
              <c:f>DEA!$I$4</c:f>
              <c:numCache>
                <c:formatCode>General</c:formatCode>
                <c:ptCount val="1"/>
                <c:pt idx="0">
                  <c:v>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DEA!$B$5</c:f>
              <c:strCache>
                <c:ptCount val="1"/>
                <c:pt idx="0">
                  <c:v>B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DEA!$H$5</c:f>
              <c:numCache>
                <c:formatCode>General</c:formatCode>
                <c:ptCount val="1"/>
                <c:pt idx="0">
                  <c:v>21</c:v>
                </c:pt>
              </c:numCache>
            </c:numRef>
          </c:xVal>
          <c:yVal>
            <c:numRef>
              <c:f>DEA!$I$5</c:f>
              <c:numCache>
                <c:formatCode>General</c:formatCode>
                <c:ptCount val="1"/>
                <c:pt idx="0">
                  <c:v>55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DEA!$B$6</c:f>
              <c:strCache>
                <c:ptCount val="1"/>
                <c:pt idx="0">
                  <c:v>C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DEA!$H$6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DEA!$I$6</c:f>
              <c:numCache>
                <c:formatCode>General</c:formatCode>
                <c:ptCount val="1"/>
                <c:pt idx="0">
                  <c:v>53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DEA!$B$7</c:f>
              <c:strCache>
                <c:ptCount val="1"/>
                <c:pt idx="0">
                  <c:v>D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DEA!$H$7</c:f>
              <c:numCache>
                <c:formatCode>General</c:formatCode>
                <c:ptCount val="1"/>
                <c:pt idx="0">
                  <c:v>20</c:v>
                </c:pt>
              </c:numCache>
            </c:numRef>
          </c:xVal>
          <c:yVal>
            <c:numRef>
              <c:f>DEA!$I$7</c:f>
              <c:numCache>
                <c:formatCode>General</c:formatCode>
                <c:ptCount val="1"/>
                <c:pt idx="0">
                  <c:v>76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DEA!$B$8</c:f>
              <c:strCache>
                <c:ptCount val="1"/>
                <c:pt idx="0">
                  <c:v>E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DEA!$H$8</c:f>
              <c:numCache>
                <c:formatCode>General</c:formatCode>
                <c:ptCount val="1"/>
                <c:pt idx="0">
                  <c:v>32</c:v>
                </c:pt>
              </c:numCache>
            </c:numRef>
          </c:xVal>
          <c:yVal>
            <c:numRef>
              <c:f>DEA!$I$8</c:f>
              <c:numCache>
                <c:formatCode>General</c:formatCode>
                <c:ptCount val="1"/>
                <c:pt idx="0">
                  <c:v>73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DEA!$B$9</c:f>
              <c:strCache>
                <c:ptCount val="1"/>
                <c:pt idx="0">
                  <c:v>F</c:v>
                </c:pt>
              </c:strCache>
            </c:strRef>
          </c:tx>
          <c:spPr>
            <a:ln w="28575">
              <a:noFill/>
            </a:ln>
          </c:spPr>
          <c:xVal>
            <c:numRef>
              <c:f>DEA!$H$9</c:f>
              <c:numCache>
                <c:formatCode>General</c:formatCode>
                <c:ptCount val="1"/>
                <c:pt idx="0">
                  <c:v>31</c:v>
                </c:pt>
              </c:numCache>
            </c:numRef>
          </c:xVal>
          <c:yVal>
            <c:numRef>
              <c:f>DEA!$I$9</c:f>
              <c:numCache>
                <c:formatCode>General</c:formatCode>
                <c:ptCount val="1"/>
                <c:pt idx="0">
                  <c:v>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36384"/>
        <c:axId val="169938304"/>
      </c:scatterChart>
      <c:valAx>
        <c:axId val="16993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Výstup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9938304"/>
        <c:crosses val="autoZero"/>
        <c:crossBetween val="midCat"/>
      </c:valAx>
      <c:valAx>
        <c:axId val="169938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Výstup 2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99363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76200</xdr:rowOff>
    </xdr:from>
    <xdr:to>
      <xdr:col>13</xdr:col>
      <xdr:colOff>552670</xdr:colOff>
      <xdr:row>24</xdr:row>
      <xdr:rowOff>46098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76200"/>
          <a:ext cx="11327350" cy="4359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304800</xdr:colOff>
      <xdr:row>2</xdr:row>
      <xdr:rowOff>148590</xdr:rowOff>
    </xdr:from>
    <xdr:to>
      <xdr:col>20</xdr:col>
      <xdr:colOff>0</xdr:colOff>
      <xdr:row>16</xdr:row>
      <xdr:rowOff>148590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106680</xdr:colOff>
      <xdr:row>4</xdr:row>
      <xdr:rowOff>114300</xdr:rowOff>
    </xdr:from>
    <xdr:to>
      <xdr:col>17</xdr:col>
      <xdr:colOff>137160</xdr:colOff>
      <xdr:row>5</xdr:row>
      <xdr:rowOff>60960</xdr:rowOff>
    </xdr:to>
    <xdr:cxnSp macro="">
      <xdr:nvCxnSpPr>
        <xdr:cNvPr id="3" name="Přímá spojnice 2"/>
        <xdr:cNvCxnSpPr/>
      </xdr:nvCxnSpPr>
      <xdr:spPr>
        <a:xfrm>
          <a:off x="9250680" y="1104900"/>
          <a:ext cx="1249680" cy="14478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487680</xdr:colOff>
      <xdr:row>4</xdr:row>
      <xdr:rowOff>99060</xdr:rowOff>
    </xdr:from>
    <xdr:to>
      <xdr:col>18</xdr:col>
      <xdr:colOff>91440</xdr:colOff>
      <xdr:row>8</xdr:row>
      <xdr:rowOff>53340</xdr:rowOff>
    </xdr:to>
    <xdr:cxnSp macro="">
      <xdr:nvCxnSpPr>
        <xdr:cNvPr id="4" name="Přímá spojnice 3"/>
        <xdr:cNvCxnSpPr/>
      </xdr:nvCxnSpPr>
      <xdr:spPr>
        <a:xfrm>
          <a:off x="10241280" y="1089660"/>
          <a:ext cx="822960" cy="7467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289560</xdr:colOff>
      <xdr:row>4</xdr:row>
      <xdr:rowOff>76200</xdr:rowOff>
    </xdr:from>
    <xdr:to>
      <xdr:col>16</xdr:col>
      <xdr:colOff>541020</xdr:colOff>
      <xdr:row>13</xdr:row>
      <xdr:rowOff>167640</xdr:rowOff>
    </xdr:to>
    <xdr:cxnSp macro="">
      <xdr:nvCxnSpPr>
        <xdr:cNvPr id="5" name="Přímá spojnice 4"/>
        <xdr:cNvCxnSpPr/>
      </xdr:nvCxnSpPr>
      <xdr:spPr>
        <a:xfrm flipV="1">
          <a:off x="8214360" y="1066800"/>
          <a:ext cx="2080260" cy="18745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6</xdr:row>
      <xdr:rowOff>30480</xdr:rowOff>
    </xdr:from>
    <xdr:to>
      <xdr:col>18</xdr:col>
      <xdr:colOff>68580</xdr:colOff>
      <xdr:row>13</xdr:row>
      <xdr:rowOff>152400</xdr:rowOff>
    </xdr:to>
    <xdr:cxnSp macro="">
      <xdr:nvCxnSpPr>
        <xdr:cNvPr id="6" name="Přímá spojnice 5"/>
        <xdr:cNvCxnSpPr/>
      </xdr:nvCxnSpPr>
      <xdr:spPr>
        <a:xfrm flipV="1">
          <a:off x="8221980" y="1417320"/>
          <a:ext cx="2819400" cy="15087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5</xdr:row>
      <xdr:rowOff>0</xdr:rowOff>
    </xdr:from>
    <xdr:to>
      <xdr:col>17</xdr:col>
      <xdr:colOff>426720</xdr:colOff>
      <xdr:row>13</xdr:row>
      <xdr:rowOff>152400</xdr:rowOff>
    </xdr:to>
    <xdr:cxnSp macro="">
      <xdr:nvCxnSpPr>
        <xdr:cNvPr id="7" name="Přímá spojnice 6"/>
        <xdr:cNvCxnSpPr/>
      </xdr:nvCxnSpPr>
      <xdr:spPr>
        <a:xfrm flipV="1">
          <a:off x="8221980" y="1188720"/>
          <a:ext cx="2567940" cy="17373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114300</xdr:colOff>
      <xdr:row>5</xdr:row>
      <xdr:rowOff>137160</xdr:rowOff>
    </xdr:from>
    <xdr:to>
      <xdr:col>17</xdr:col>
      <xdr:colOff>243840</xdr:colOff>
      <xdr:row>5</xdr:row>
      <xdr:rowOff>182880</xdr:rowOff>
    </xdr:to>
    <xdr:sp macro="" textlink="">
      <xdr:nvSpPr>
        <xdr:cNvPr id="8" name="Obdélník 7"/>
        <xdr:cNvSpPr/>
      </xdr:nvSpPr>
      <xdr:spPr>
        <a:xfrm>
          <a:off x="10477500" y="1325880"/>
          <a:ext cx="129540" cy="45720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21</xdr:col>
      <xdr:colOff>0</xdr:colOff>
      <xdr:row>2</xdr:row>
      <xdr:rowOff>0</xdr:rowOff>
    </xdr:from>
    <xdr:to>
      <xdr:col>28</xdr:col>
      <xdr:colOff>427127</xdr:colOff>
      <xdr:row>16</xdr:row>
      <xdr:rowOff>39885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396240"/>
          <a:ext cx="4694327" cy="30116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510540</xdr:colOff>
      <xdr:row>3</xdr:row>
      <xdr:rowOff>73660</xdr:rowOff>
    </xdr:from>
    <xdr:to>
      <xdr:col>17</xdr:col>
      <xdr:colOff>442620</xdr:colOff>
      <xdr:row>11</xdr:row>
      <xdr:rowOff>23007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7740" y="622300"/>
          <a:ext cx="6355740" cy="141238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</xdr:row>
      <xdr:rowOff>0</xdr:rowOff>
    </xdr:from>
    <xdr:to>
      <xdr:col>11</xdr:col>
      <xdr:colOff>381220</xdr:colOff>
      <xdr:row>30</xdr:row>
      <xdr:rowOff>175291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5303520"/>
          <a:ext cx="2537680" cy="3581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MM%20II%20Lekce%207%20P&#345;&#237;klady%20z%20test&#3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nyMCA"/>
      <sheetName val="DEA"/>
      <sheetName val="DEA 2"/>
    </sheetNames>
    <sheetDataSet>
      <sheetData sheetId="0" refreshError="1"/>
      <sheetData sheetId="1">
        <row r="4">
          <cell r="B4" t="str">
            <v>A</v>
          </cell>
          <cell r="H4">
            <v>31</v>
          </cell>
          <cell r="I4">
            <v>49</v>
          </cell>
        </row>
        <row r="5">
          <cell r="B5" t="str">
            <v>B</v>
          </cell>
          <cell r="H5">
            <v>21</v>
          </cell>
          <cell r="I5">
            <v>55</v>
          </cell>
        </row>
        <row r="6">
          <cell r="B6" t="str">
            <v>C</v>
          </cell>
          <cell r="H6">
            <v>40</v>
          </cell>
          <cell r="I6">
            <v>53</v>
          </cell>
        </row>
        <row r="7">
          <cell r="B7" t="str">
            <v>D</v>
          </cell>
          <cell r="H7">
            <v>20</v>
          </cell>
          <cell r="I7">
            <v>76</v>
          </cell>
        </row>
        <row r="8">
          <cell r="B8" t="str">
            <v>E</v>
          </cell>
          <cell r="H8">
            <v>32</v>
          </cell>
          <cell r="I8">
            <v>73</v>
          </cell>
        </row>
        <row r="9">
          <cell r="B9" t="str">
            <v>F</v>
          </cell>
          <cell r="H9">
            <v>31</v>
          </cell>
          <cell r="I9">
            <v>62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workbookViewId="0"/>
  </sheetViews>
  <sheetFormatPr defaultRowHeight="14.4" x14ac:dyDescent="0.3"/>
  <sheetData>
    <row r="1" spans="2:2" x14ac:dyDescent="0.3">
      <c r="B1"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9:O55"/>
  <sheetViews>
    <sheetView tabSelected="1" workbookViewId="0">
      <selection activeCell="Q8" sqref="Q8"/>
    </sheetView>
  </sheetViews>
  <sheetFormatPr defaultRowHeight="14.4" x14ac:dyDescent="0.3"/>
  <cols>
    <col min="2" max="6" width="19" customWidth="1"/>
  </cols>
  <sheetData>
    <row r="19" spans="2:15" x14ac:dyDescent="0.3">
      <c r="O19" t="s">
        <v>30</v>
      </c>
    </row>
    <row r="22" spans="2:15" x14ac:dyDescent="0.3">
      <c r="O22" s="3" t="s">
        <v>31</v>
      </c>
    </row>
    <row r="26" spans="2:15" ht="15" thickBot="1" x14ac:dyDescent="0.35"/>
    <row r="27" spans="2:15" ht="31.8" thickBot="1" x14ac:dyDescent="0.35">
      <c r="B27" s="4" t="s">
        <v>32</v>
      </c>
      <c r="C27" s="5" t="s">
        <v>33</v>
      </c>
      <c r="D27" s="5" t="s">
        <v>34</v>
      </c>
      <c r="E27" s="5" t="s">
        <v>35</v>
      </c>
      <c r="F27" s="5" t="s">
        <v>36</v>
      </c>
      <c r="G27" s="6" t="s">
        <v>37</v>
      </c>
      <c r="H27" s="6" t="s">
        <v>38</v>
      </c>
      <c r="J27" s="7" t="s">
        <v>39</v>
      </c>
    </row>
    <row r="28" spans="2:15" ht="16.2" thickBot="1" x14ac:dyDescent="0.35">
      <c r="B28" s="8" t="s">
        <v>40</v>
      </c>
      <c r="C28" s="9">
        <v>4</v>
      </c>
      <c r="D28" s="9">
        <v>5</v>
      </c>
      <c r="E28" s="9">
        <v>8</v>
      </c>
      <c r="F28" s="9">
        <v>9</v>
      </c>
      <c r="G28">
        <f>MIN(C28:F28)</f>
        <v>4</v>
      </c>
      <c r="H28">
        <f>MAX(C28:F28)</f>
        <v>9</v>
      </c>
      <c r="J28">
        <v>0</v>
      </c>
    </row>
    <row r="29" spans="2:15" ht="16.2" thickBot="1" x14ac:dyDescent="0.35">
      <c r="B29" s="8" t="s">
        <v>41</v>
      </c>
      <c r="C29" s="9">
        <v>3</v>
      </c>
      <c r="D29" s="9">
        <v>1</v>
      </c>
      <c r="E29" s="9">
        <v>2</v>
      </c>
      <c r="F29" s="9">
        <v>8</v>
      </c>
      <c r="G29">
        <f t="shared" ref="G29:G31" si="0">MIN(C29:F29)</f>
        <v>1</v>
      </c>
      <c r="H29">
        <f t="shared" ref="H29:H31" si="1">MAX(C29:F29)</f>
        <v>8</v>
      </c>
      <c r="J29">
        <v>0</v>
      </c>
    </row>
    <row r="30" spans="2:15" ht="16.2" thickBot="1" x14ac:dyDescent="0.35">
      <c r="B30" s="8" t="s">
        <v>42</v>
      </c>
      <c r="C30" s="10">
        <v>16</v>
      </c>
      <c r="D30" s="10">
        <v>14</v>
      </c>
      <c r="E30" s="9">
        <v>16</v>
      </c>
      <c r="F30" s="9">
        <v>18</v>
      </c>
      <c r="G30">
        <f t="shared" si="0"/>
        <v>14</v>
      </c>
      <c r="H30">
        <f t="shared" si="1"/>
        <v>18</v>
      </c>
      <c r="J30">
        <f>F32</f>
        <v>0.1</v>
      </c>
    </row>
    <row r="31" spans="2:15" ht="16.2" thickBot="1" x14ac:dyDescent="0.35">
      <c r="B31" s="8" t="s">
        <v>31</v>
      </c>
      <c r="C31" s="9">
        <v>-2</v>
      </c>
      <c r="D31" s="9">
        <v>13</v>
      </c>
      <c r="E31" s="10">
        <v>18</v>
      </c>
      <c r="F31" s="10">
        <v>20</v>
      </c>
      <c r="G31">
        <f t="shared" si="0"/>
        <v>-2</v>
      </c>
      <c r="H31">
        <f t="shared" si="1"/>
        <v>20</v>
      </c>
      <c r="J31">
        <f>E32+F32</f>
        <v>0.30000000000000004</v>
      </c>
    </row>
    <row r="32" spans="2:15" ht="16.2" thickBot="1" x14ac:dyDescent="0.35">
      <c r="B32" s="8" t="s">
        <v>43</v>
      </c>
      <c r="C32" s="9">
        <v>0.5</v>
      </c>
      <c r="D32" s="9">
        <v>0.2</v>
      </c>
      <c r="E32" s="9">
        <v>0.2</v>
      </c>
      <c r="F32" s="9">
        <v>0.1</v>
      </c>
    </row>
    <row r="35" spans="2:2" ht="15.6" x14ac:dyDescent="0.3">
      <c r="B35" s="7" t="s">
        <v>44</v>
      </c>
    </row>
    <row r="36" spans="2:2" x14ac:dyDescent="0.3">
      <c r="B36" t="s">
        <v>45</v>
      </c>
    </row>
    <row r="37" spans="2:2" x14ac:dyDescent="0.3">
      <c r="B37" t="s">
        <v>46</v>
      </c>
    </row>
    <row r="40" spans="2:2" x14ac:dyDescent="0.3">
      <c r="B40" t="s">
        <v>47</v>
      </c>
    </row>
    <row r="42" spans="2:2" x14ac:dyDescent="0.3">
      <c r="B42" s="3" t="s">
        <v>48</v>
      </c>
    </row>
    <row r="43" spans="2:2" x14ac:dyDescent="0.3">
      <c r="B43" t="s">
        <v>49</v>
      </c>
    </row>
    <row r="46" spans="2:2" x14ac:dyDescent="0.3">
      <c r="B46" s="3" t="s">
        <v>50</v>
      </c>
    </row>
    <row r="47" spans="2:2" x14ac:dyDescent="0.3">
      <c r="B47" t="s">
        <v>51</v>
      </c>
    </row>
    <row r="48" spans="2:2" x14ac:dyDescent="0.3">
      <c r="B48" s="3"/>
    </row>
    <row r="51" spans="2:8" x14ac:dyDescent="0.3">
      <c r="B51" s="3" t="s">
        <v>52</v>
      </c>
    </row>
    <row r="52" spans="2:8" x14ac:dyDescent="0.3">
      <c r="B52" s="11" t="s">
        <v>53</v>
      </c>
      <c r="C52" s="11"/>
      <c r="D52" s="11"/>
      <c r="E52" s="11"/>
      <c r="F52" s="11"/>
      <c r="G52" s="11"/>
      <c r="H52" s="11"/>
    </row>
    <row r="53" spans="2:8" x14ac:dyDescent="0.3">
      <c r="B53" s="11"/>
      <c r="C53" s="11"/>
      <c r="D53" s="11"/>
      <c r="E53" s="11"/>
      <c r="F53" s="11"/>
      <c r="G53" s="11"/>
      <c r="H53" s="11"/>
    </row>
    <row r="54" spans="2:8" x14ac:dyDescent="0.3">
      <c r="B54" s="11"/>
      <c r="C54" s="11"/>
      <c r="D54" s="11"/>
      <c r="E54" s="11"/>
      <c r="F54" s="11"/>
      <c r="G54" s="11"/>
      <c r="H54" s="11"/>
    </row>
    <row r="55" spans="2:8" x14ac:dyDescent="0.3">
      <c r="B55" t="s">
        <v>54</v>
      </c>
    </row>
  </sheetData>
  <mergeCells count="1">
    <mergeCell ref="B52:H54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topLeftCell="A13" workbookViewId="0">
      <selection activeCell="K5" sqref="K5"/>
    </sheetView>
  </sheetViews>
  <sheetFormatPr defaultRowHeight="15.6" x14ac:dyDescent="0.3"/>
  <cols>
    <col min="1" max="16384" width="8.88671875" style="12"/>
  </cols>
  <sheetData>
    <row r="1" spans="1:13" x14ac:dyDescent="0.3">
      <c r="B1" s="13" t="s">
        <v>55</v>
      </c>
      <c r="M1" s="12" t="s">
        <v>56</v>
      </c>
    </row>
    <row r="2" spans="1:13" x14ac:dyDescent="0.3">
      <c r="H2" s="12" t="s">
        <v>57</v>
      </c>
    </row>
    <row r="3" spans="1:13" ht="31.2" x14ac:dyDescent="0.3">
      <c r="C3" s="14" t="s">
        <v>58</v>
      </c>
      <c r="D3" s="14" t="s">
        <v>59</v>
      </c>
      <c r="E3" s="14" t="s">
        <v>60</v>
      </c>
      <c r="H3" s="15" t="s">
        <v>61</v>
      </c>
      <c r="I3" s="15" t="s">
        <v>62</v>
      </c>
    </row>
    <row r="4" spans="1:13" x14ac:dyDescent="0.3">
      <c r="B4" s="14" t="s">
        <v>63</v>
      </c>
      <c r="C4" s="14">
        <v>10</v>
      </c>
      <c r="D4" s="14">
        <v>310</v>
      </c>
      <c r="E4" s="14">
        <v>490</v>
      </c>
      <c r="H4" s="16">
        <f>D4/C4</f>
        <v>31</v>
      </c>
      <c r="I4" s="16">
        <f>E4/C4</f>
        <v>49</v>
      </c>
    </row>
    <row r="5" spans="1:13" x14ac:dyDescent="0.3">
      <c r="B5" s="14" t="s">
        <v>64</v>
      </c>
      <c r="C5" s="14">
        <v>10</v>
      </c>
      <c r="D5" s="14">
        <v>210</v>
      </c>
      <c r="E5" s="14">
        <v>550</v>
      </c>
      <c r="H5" s="16">
        <f t="shared" ref="H5:H9" si="0">D5/C5</f>
        <v>21</v>
      </c>
      <c r="I5" s="16">
        <f t="shared" ref="I5:I9" si="1">E5/C5</f>
        <v>55</v>
      </c>
    </row>
    <row r="6" spans="1:13" x14ac:dyDescent="0.3">
      <c r="B6" s="14" t="s">
        <v>65</v>
      </c>
      <c r="C6" s="14">
        <v>11</v>
      </c>
      <c r="D6" s="14">
        <v>440</v>
      </c>
      <c r="E6" s="14">
        <v>583</v>
      </c>
      <c r="H6" s="16">
        <f t="shared" si="0"/>
        <v>40</v>
      </c>
      <c r="I6" s="16">
        <f t="shared" si="1"/>
        <v>53</v>
      </c>
    </row>
    <row r="7" spans="1:13" x14ac:dyDescent="0.3">
      <c r="B7" s="14" t="s">
        <v>66</v>
      </c>
      <c r="C7" s="14">
        <v>11</v>
      </c>
      <c r="D7" s="14">
        <v>220</v>
      </c>
      <c r="E7" s="14">
        <v>836</v>
      </c>
      <c r="H7" s="16">
        <f t="shared" si="0"/>
        <v>20</v>
      </c>
      <c r="I7" s="16">
        <f t="shared" si="1"/>
        <v>76</v>
      </c>
    </row>
    <row r="8" spans="1:13" x14ac:dyDescent="0.3">
      <c r="B8" s="14" t="s">
        <v>67</v>
      </c>
      <c r="C8" s="14">
        <v>8</v>
      </c>
      <c r="D8" s="14">
        <v>256</v>
      </c>
      <c r="E8" s="14">
        <v>584</v>
      </c>
      <c r="H8" s="16">
        <f t="shared" si="0"/>
        <v>32</v>
      </c>
      <c r="I8" s="16">
        <f t="shared" si="1"/>
        <v>73</v>
      </c>
    </row>
    <row r="9" spans="1:13" x14ac:dyDescent="0.3">
      <c r="B9" s="14" t="s">
        <v>68</v>
      </c>
      <c r="C9" s="14">
        <v>11</v>
      </c>
      <c r="D9" s="14">
        <v>341</v>
      </c>
      <c r="E9" s="14">
        <v>682</v>
      </c>
      <c r="H9" s="16">
        <f t="shared" si="0"/>
        <v>31</v>
      </c>
      <c r="I9" s="16">
        <f t="shared" si="1"/>
        <v>62</v>
      </c>
    </row>
    <row r="11" spans="1:13" x14ac:dyDescent="0.3">
      <c r="B11" s="12" t="s">
        <v>69</v>
      </c>
    </row>
    <row r="12" spans="1:13" x14ac:dyDescent="0.3">
      <c r="H12" s="17" t="s">
        <v>70</v>
      </c>
    </row>
    <row r="13" spans="1:13" x14ac:dyDescent="0.3">
      <c r="A13" s="13" t="s">
        <v>71</v>
      </c>
      <c r="H13" s="18">
        <f>L49</f>
        <v>748</v>
      </c>
    </row>
    <row r="14" spans="1:13" x14ac:dyDescent="0.3">
      <c r="A14" s="13" t="s">
        <v>72</v>
      </c>
      <c r="H14" s="18" t="str">
        <f>D32</f>
        <v>nemají peer jednotky</v>
      </c>
    </row>
    <row r="15" spans="1:13" x14ac:dyDescent="0.3">
      <c r="A15" s="13" t="s">
        <v>73</v>
      </c>
      <c r="H15" s="18" t="str">
        <f>C28</f>
        <v>NE</v>
      </c>
    </row>
    <row r="16" spans="1:13" x14ac:dyDescent="0.3">
      <c r="A16" s="13" t="s">
        <v>74</v>
      </c>
      <c r="H16" s="18" t="str">
        <f>D31</f>
        <v>nemají peer jednotky</v>
      </c>
    </row>
    <row r="17" spans="1:16" x14ac:dyDescent="0.3">
      <c r="A17" s="13" t="s">
        <v>75</v>
      </c>
      <c r="H17" s="18" t="str">
        <f>D29</f>
        <v>D,E</v>
      </c>
    </row>
    <row r="18" spans="1:16" x14ac:dyDescent="0.3">
      <c r="A18" s="13" t="s">
        <v>76</v>
      </c>
      <c r="H18" s="18" t="str">
        <f>D30</f>
        <v>nemají peer jednotky</v>
      </c>
    </row>
    <row r="19" spans="1:16" x14ac:dyDescent="0.3">
      <c r="A19" s="13" t="s">
        <v>77</v>
      </c>
      <c r="H19" s="18" t="str">
        <f>D28</f>
        <v>C,E</v>
      </c>
      <c r="L19" s="12" t="s">
        <v>78</v>
      </c>
    </row>
    <row r="20" spans="1:16" x14ac:dyDescent="0.3">
      <c r="A20" s="13" t="s">
        <v>79</v>
      </c>
      <c r="H20" s="18">
        <f>L48</f>
        <v>374</v>
      </c>
    </row>
    <row r="21" spans="1:16" x14ac:dyDescent="0.3">
      <c r="A21" s="13" t="s">
        <v>80</v>
      </c>
      <c r="H21" s="18" t="str">
        <f>C31</f>
        <v>ANO</v>
      </c>
      <c r="L21" s="12" t="s">
        <v>81</v>
      </c>
      <c r="N21" s="12" t="s">
        <v>82</v>
      </c>
    </row>
    <row r="22" spans="1:16" x14ac:dyDescent="0.3">
      <c r="A22" s="13" t="s">
        <v>83</v>
      </c>
      <c r="H22" s="18" t="str">
        <f>C30</f>
        <v>ANO</v>
      </c>
      <c r="M22" s="12">
        <f>I9/H9</f>
        <v>2</v>
      </c>
      <c r="N22" s="12" t="s">
        <v>84</v>
      </c>
    </row>
    <row r="23" spans="1:16" x14ac:dyDescent="0.3">
      <c r="A23" s="13" t="s">
        <v>85</v>
      </c>
      <c r="H23" s="18" t="str">
        <f>C32</f>
        <v>ANO</v>
      </c>
      <c r="L23" s="17" t="s">
        <v>86</v>
      </c>
    </row>
    <row r="24" spans="1:16" x14ac:dyDescent="0.3">
      <c r="A24" s="13" t="s">
        <v>87</v>
      </c>
      <c r="H24" s="18" t="str">
        <f>C29</f>
        <v>NE</v>
      </c>
      <c r="N24" s="12" t="s">
        <v>7</v>
      </c>
      <c r="O24" s="12" t="s">
        <v>88</v>
      </c>
    </row>
    <row r="25" spans="1:16" x14ac:dyDescent="0.3">
      <c r="L25" s="12" t="s">
        <v>89</v>
      </c>
      <c r="N25" s="12">
        <v>32</v>
      </c>
      <c r="O25" s="12">
        <v>73</v>
      </c>
    </row>
    <row r="26" spans="1:16" x14ac:dyDescent="0.3">
      <c r="N26" s="12">
        <v>40</v>
      </c>
      <c r="O26" s="12">
        <v>53</v>
      </c>
    </row>
    <row r="27" spans="1:16" x14ac:dyDescent="0.3">
      <c r="C27" s="12" t="s">
        <v>90</v>
      </c>
      <c r="D27" s="12" t="s">
        <v>91</v>
      </c>
      <c r="L27" s="12" t="s">
        <v>88</v>
      </c>
      <c r="M27" s="12" t="s">
        <v>92</v>
      </c>
      <c r="N27" s="12" t="s">
        <v>93</v>
      </c>
    </row>
    <row r="28" spans="1:16" x14ac:dyDescent="0.3">
      <c r="B28" s="12" t="s">
        <v>63</v>
      </c>
      <c r="C28" s="12" t="s">
        <v>94</v>
      </c>
      <c r="D28" s="12" t="s">
        <v>95</v>
      </c>
      <c r="L28" s="12">
        <v>73</v>
      </c>
      <c r="M28" s="12">
        <v>32</v>
      </c>
      <c r="N28" s="12">
        <v>1</v>
      </c>
      <c r="P28" s="12" t="s">
        <v>96</v>
      </c>
    </row>
    <row r="29" spans="1:16" x14ac:dyDescent="0.3">
      <c r="B29" s="12" t="s">
        <v>64</v>
      </c>
      <c r="C29" s="12" t="s">
        <v>94</v>
      </c>
      <c r="D29" s="12" t="s">
        <v>97</v>
      </c>
      <c r="L29" s="12">
        <v>53</v>
      </c>
      <c r="M29" s="12">
        <v>40</v>
      </c>
      <c r="N29" s="12">
        <v>1</v>
      </c>
      <c r="P29" s="12" t="s">
        <v>98</v>
      </c>
    </row>
    <row r="30" spans="1:16" x14ac:dyDescent="0.3">
      <c r="B30" s="12" t="s">
        <v>65</v>
      </c>
      <c r="C30" s="12" t="s">
        <v>99</v>
      </c>
      <c r="D30" s="12" t="s">
        <v>100</v>
      </c>
    </row>
    <row r="31" spans="1:16" x14ac:dyDescent="0.3">
      <c r="B31" s="12" t="s">
        <v>66</v>
      </c>
      <c r="C31" s="12" t="s">
        <v>99</v>
      </c>
      <c r="D31" s="12" t="s">
        <v>100</v>
      </c>
    </row>
    <row r="32" spans="1:16" x14ac:dyDescent="0.3">
      <c r="B32" s="12" t="s">
        <v>67</v>
      </c>
      <c r="C32" s="12" t="s">
        <v>99</v>
      </c>
      <c r="D32" s="12" t="s">
        <v>100</v>
      </c>
      <c r="M32" s="12" t="s">
        <v>101</v>
      </c>
    </row>
    <row r="33" spans="2:17" x14ac:dyDescent="0.3">
      <c r="B33" s="12" t="s">
        <v>68</v>
      </c>
      <c r="C33" s="12" t="s">
        <v>94</v>
      </c>
      <c r="D33" s="12" t="s">
        <v>95</v>
      </c>
      <c r="M33" s="12">
        <f t="array" ref="M33:N34">MINVERSE(M28:N29)</f>
        <v>-0.12500000000000003</v>
      </c>
      <c r="N33" s="12">
        <v>0.12500000000000003</v>
      </c>
      <c r="P33" s="12" t="s">
        <v>92</v>
      </c>
      <c r="Q33" s="12">
        <f t="array" ref="Q33:Q34">MMULT(M33:N34,L28:L29)</f>
        <v>-2.5</v>
      </c>
    </row>
    <row r="34" spans="2:17" x14ac:dyDescent="0.3">
      <c r="M34" s="12">
        <v>5.0000000000000009</v>
      </c>
      <c r="N34" s="12">
        <v>-4.0000000000000009</v>
      </c>
      <c r="P34" s="12" t="s">
        <v>93</v>
      </c>
      <c r="Q34" s="12">
        <v>153</v>
      </c>
    </row>
    <row r="35" spans="2:17" x14ac:dyDescent="0.3">
      <c r="C35" s="19" t="s">
        <v>102</v>
      </c>
      <c r="D35" s="19"/>
      <c r="E35" s="19"/>
      <c r="F35" s="19"/>
      <c r="G35" s="19"/>
      <c r="H35" s="19"/>
      <c r="L35" s="17" t="s">
        <v>103</v>
      </c>
    </row>
    <row r="36" spans="2:17" x14ac:dyDescent="0.3">
      <c r="C36" s="19"/>
      <c r="D36" s="19"/>
      <c r="E36" s="19"/>
      <c r="F36" s="19"/>
      <c r="G36" s="19"/>
      <c r="H36" s="19"/>
    </row>
    <row r="37" spans="2:17" x14ac:dyDescent="0.3">
      <c r="L37" s="12" t="s">
        <v>104</v>
      </c>
    </row>
    <row r="38" spans="2:17" x14ac:dyDescent="0.3">
      <c r="C38" s="19" t="s">
        <v>105</v>
      </c>
      <c r="D38" s="19"/>
      <c r="E38" s="19"/>
      <c r="F38" s="19"/>
      <c r="G38" s="19"/>
      <c r="H38" s="19"/>
      <c r="L38" s="12" t="s">
        <v>7</v>
      </c>
      <c r="M38" s="12" t="s">
        <v>88</v>
      </c>
      <c r="N38" s="12" t="s">
        <v>93</v>
      </c>
    </row>
    <row r="39" spans="2:17" x14ac:dyDescent="0.3">
      <c r="C39" s="19"/>
      <c r="D39" s="19"/>
      <c r="E39" s="19"/>
      <c r="F39" s="19"/>
      <c r="G39" s="19"/>
      <c r="H39" s="19"/>
      <c r="L39" s="12">
        <v>-2</v>
      </c>
      <c r="M39" s="12">
        <v>1</v>
      </c>
      <c r="N39" s="12">
        <v>0</v>
      </c>
    </row>
    <row r="40" spans="2:17" x14ac:dyDescent="0.3">
      <c r="C40" s="19"/>
      <c r="D40" s="19"/>
      <c r="E40" s="19"/>
      <c r="F40" s="19"/>
      <c r="G40" s="19"/>
      <c r="H40" s="19"/>
      <c r="L40" s="12">
        <v>2.5</v>
      </c>
      <c r="M40" s="12">
        <v>1</v>
      </c>
      <c r="N40" s="12">
        <v>153</v>
      </c>
    </row>
    <row r="43" spans="2:17" x14ac:dyDescent="0.3">
      <c r="L43" s="12" t="s">
        <v>101</v>
      </c>
    </row>
    <row r="44" spans="2:17" x14ac:dyDescent="0.3">
      <c r="L44" s="12">
        <f t="array" ref="L44:M45">MINVERSE(L39:M40)</f>
        <v>-0.22222222222222224</v>
      </c>
      <c r="M44" s="12">
        <v>0.22222222222222224</v>
      </c>
      <c r="O44" s="20" t="s">
        <v>7</v>
      </c>
      <c r="P44" s="20">
        <f t="array" ref="P44:P45">MMULT(L44:M45,N39:N40)</f>
        <v>34</v>
      </c>
    </row>
    <row r="45" spans="2:17" x14ac:dyDescent="0.3">
      <c r="L45" s="12">
        <v>0.55555555555555558</v>
      </c>
      <c r="M45" s="12">
        <v>0.44444444444444448</v>
      </c>
      <c r="O45" s="20" t="s">
        <v>88</v>
      </c>
      <c r="P45" s="20">
        <v>68</v>
      </c>
    </row>
    <row r="47" spans="2:17" x14ac:dyDescent="0.3">
      <c r="L47" s="12" t="s">
        <v>106</v>
      </c>
    </row>
    <row r="48" spans="2:17" x14ac:dyDescent="0.3">
      <c r="L48" s="17">
        <f>P44*C9</f>
        <v>374</v>
      </c>
    </row>
    <row r="49" spans="12:12" x14ac:dyDescent="0.3">
      <c r="L49" s="17">
        <f>P45*C9</f>
        <v>748</v>
      </c>
    </row>
  </sheetData>
  <mergeCells count="2">
    <mergeCell ref="C35:H36"/>
    <mergeCell ref="C38:H40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topLeftCell="A22" workbookViewId="0">
      <selection activeCell="B38" sqref="B38"/>
    </sheetView>
  </sheetViews>
  <sheetFormatPr defaultRowHeight="14.4" x14ac:dyDescent="0.3"/>
  <cols>
    <col min="9" max="9" width="13.6640625" customWidth="1"/>
  </cols>
  <sheetData>
    <row r="2" spans="2:12" x14ac:dyDescent="0.3">
      <c r="B2" t="s">
        <v>0</v>
      </c>
      <c r="L2" t="s">
        <v>29</v>
      </c>
    </row>
    <row r="3" spans="2:12" x14ac:dyDescent="0.3">
      <c r="I3" t="s">
        <v>28</v>
      </c>
    </row>
    <row r="5" spans="2:12" x14ac:dyDescent="0.3">
      <c r="B5" t="s">
        <v>8</v>
      </c>
    </row>
    <row r="6" spans="2:12" x14ac:dyDescent="0.3">
      <c r="B6" t="s">
        <v>1</v>
      </c>
    </row>
    <row r="7" spans="2:12" x14ac:dyDescent="0.3">
      <c r="B7" t="s">
        <v>2</v>
      </c>
    </row>
    <row r="9" spans="2:12" x14ac:dyDescent="0.3">
      <c r="B9" t="s">
        <v>9</v>
      </c>
      <c r="C9">
        <v>0.3</v>
      </c>
      <c r="H9" t="s">
        <v>13</v>
      </c>
    </row>
    <row r="10" spans="2:12" x14ac:dyDescent="0.3">
      <c r="B10" t="s">
        <v>10</v>
      </c>
      <c r="C10">
        <f>2/7</f>
        <v>0.2857142857142857</v>
      </c>
    </row>
    <row r="12" spans="2:12" x14ac:dyDescent="0.3">
      <c r="B12" t="s">
        <v>11</v>
      </c>
    </row>
    <row r="13" spans="2:12" x14ac:dyDescent="0.3">
      <c r="B13" t="s">
        <v>12</v>
      </c>
      <c r="I13" t="s">
        <v>14</v>
      </c>
    </row>
    <row r="14" spans="2:12" x14ac:dyDescent="0.3">
      <c r="I14" t="s">
        <v>15</v>
      </c>
    </row>
    <row r="15" spans="2:12" x14ac:dyDescent="0.3">
      <c r="I15" t="s">
        <v>16</v>
      </c>
      <c r="J15">
        <v>7</v>
      </c>
    </row>
    <row r="16" spans="2:12" x14ac:dyDescent="0.3">
      <c r="I16" s="2" t="s">
        <v>17</v>
      </c>
      <c r="J16">
        <f>C9</f>
        <v>0.3</v>
      </c>
    </row>
    <row r="17" spans="8:17" x14ac:dyDescent="0.3">
      <c r="I17" s="2" t="s">
        <v>18</v>
      </c>
      <c r="K17" t="s">
        <v>7</v>
      </c>
      <c r="L17" t="s">
        <v>19</v>
      </c>
    </row>
    <row r="18" spans="8:17" x14ac:dyDescent="0.3">
      <c r="K18">
        <v>0</v>
      </c>
      <c r="L18">
        <f>_xlfn.BINOM.DIST(K18,$J$15,$J$16,FALSE)</f>
        <v>8.2354299999999991E-2</v>
      </c>
    </row>
    <row r="19" spans="8:17" x14ac:dyDescent="0.3">
      <c r="K19">
        <v>1</v>
      </c>
      <c r="L19">
        <f>_xlfn.BINOM.DIST(K19,$J$15,$J$16,FALSE)</f>
        <v>0.24706289999999992</v>
      </c>
    </row>
    <row r="20" spans="8:17" x14ac:dyDescent="0.3">
      <c r="I20" t="s">
        <v>20</v>
      </c>
      <c r="L20" s="1">
        <f>L18+L19</f>
        <v>0.32941719999999991</v>
      </c>
      <c r="M20" t="s">
        <v>21</v>
      </c>
      <c r="N20">
        <f>_xlfn.BINOM.DIST(K19,J15,J16,TRUE)</f>
        <v>0.32941719999999991</v>
      </c>
    </row>
    <row r="23" spans="8:17" x14ac:dyDescent="0.3">
      <c r="H23" t="s">
        <v>6</v>
      </c>
      <c r="I23" t="s">
        <v>22</v>
      </c>
    </row>
    <row r="24" spans="8:17" x14ac:dyDescent="0.3">
      <c r="I24" t="s">
        <v>16</v>
      </c>
      <c r="J24">
        <v>10</v>
      </c>
    </row>
    <row r="25" spans="8:17" x14ac:dyDescent="0.3">
      <c r="I25" s="2" t="s">
        <v>17</v>
      </c>
      <c r="J25">
        <f>C10</f>
        <v>0.2857142857142857</v>
      </c>
    </row>
    <row r="26" spans="8:17" x14ac:dyDescent="0.3">
      <c r="I26" s="2" t="s">
        <v>23</v>
      </c>
      <c r="L26" t="s">
        <v>24</v>
      </c>
    </row>
    <row r="28" spans="8:17" x14ac:dyDescent="0.3">
      <c r="I28" t="s">
        <v>25</v>
      </c>
      <c r="J28" s="1">
        <f>1-_xlfn.BINOM.DIST(1,J24,J25,TRUE)</f>
        <v>0.82714193483196108</v>
      </c>
    </row>
    <row r="30" spans="8:17" x14ac:dyDescent="0.3">
      <c r="H30" t="s">
        <v>5</v>
      </c>
    </row>
    <row r="31" spans="8:17" x14ac:dyDescent="0.3">
      <c r="M31" t="s">
        <v>26</v>
      </c>
      <c r="Q31" s="1">
        <f>C9*C10</f>
        <v>8.5714285714285701E-2</v>
      </c>
    </row>
    <row r="34" spans="2:2" x14ac:dyDescent="0.3">
      <c r="B34" t="s">
        <v>3</v>
      </c>
    </row>
    <row r="37" spans="2:2" x14ac:dyDescent="0.3">
      <c r="B37" t="s">
        <v>27</v>
      </c>
    </row>
    <row r="38" spans="2:2" x14ac:dyDescent="0.3">
      <c r="B38" t="s">
        <v>1</v>
      </c>
    </row>
    <row r="39" spans="2:2" x14ac:dyDescent="0.3">
      <c r="B39" t="s">
        <v>4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DEA</vt:lpstr>
      <vt:lpstr>Prst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Petr</cp:lastModifiedBy>
  <dcterms:created xsi:type="dcterms:W3CDTF">2020-12-01T13:21:33Z</dcterms:created>
  <dcterms:modified xsi:type="dcterms:W3CDTF">2021-09-22T12:16:16Z</dcterms:modified>
</cp:coreProperties>
</file>